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305" windowWidth="15000" windowHeight="9705" activeTab="0"/>
  </bookViews>
  <sheets>
    <sheet name="Расходы" sheetId="1" r:id="rId1"/>
  </sheets>
  <definedNames>
    <definedName name="_xlnm.Print_Titles" localSheetId="0">'Расходы'!$4:$6</definedName>
  </definedNames>
  <calcPr fullCalcOnLoad="1"/>
</workbook>
</file>

<file path=xl/sharedStrings.xml><?xml version="1.0" encoding="utf-8"?>
<sst xmlns="http://schemas.openxmlformats.org/spreadsheetml/2006/main" count="168" uniqueCount="168">
  <si>
    <t>0904</t>
  </si>
  <si>
    <t>1101</t>
  </si>
  <si>
    <t>0405</t>
  </si>
  <si>
    <t>Другие вопросы в области жилищно-коммунального хозяйства</t>
  </si>
  <si>
    <t>Заготовка, переработка, хранение и обеспечение безопасности донорской крови и её компонентов</t>
  </si>
  <si>
    <t>0701</t>
  </si>
  <si>
    <t>0100</t>
  </si>
  <si>
    <t>ОБСЛУЖИВАНИЕ ГОСУДАРСТВЕННОГО И МУНИЦИПАЛЬНОГО ДОЛГА</t>
  </si>
  <si>
    <t>Жилищное хозяйство</t>
  </si>
  <si>
    <t>0113</t>
  </si>
  <si>
    <t>Другие вопросы в области национальной экономики</t>
  </si>
  <si>
    <t>Обеспечение проведения выборов и референдумов</t>
  </si>
  <si>
    <t>Другие вопросы в области охраны окружающей среды</t>
  </si>
  <si>
    <t>1000</t>
  </si>
  <si>
    <t>0905</t>
  </si>
  <si>
    <t>1102</t>
  </si>
  <si>
    <t>МЕЖБЮДЖЕТНЫЕ ТРАНСФЕРТЫ ОБЩЕГО ХАРАКТЕРА БЮДЖЕТАМ СУБЪЕКТОВ РОССИЙСКОЙ ФЕДЕРАЦИИ И МУНИЦИПАЛЬНЫХ ОБРАЗОВАНИЙ</t>
  </si>
  <si>
    <t>0406</t>
  </si>
  <si>
    <t>0600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</si>
  <si>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</si>
  <si>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Среднее профессиональное образование</t>
  </si>
  <si>
    <t>1204</t>
  </si>
  <si>
    <t>0702</t>
  </si>
  <si>
    <t>НАЦИОНАЛЬНАЯ БЕЗОПАСНОСТЬ И ПРАВООХРАНИТЕЛЬНАЯ ДЕЯТЕЛЬНОСТЬ</t>
  </si>
  <si>
    <t>0410</t>
  </si>
  <si>
    <t>1001</t>
  </si>
  <si>
    <t>Мобилизационная подготовка экономики</t>
  </si>
  <si>
    <t>0804</t>
  </si>
  <si>
    <t>0203</t>
  </si>
  <si>
    <t>1103</t>
  </si>
  <si>
    <t>Связь и информатика</t>
  </si>
  <si>
    <t>Судебная система</t>
  </si>
  <si>
    <t>0906</t>
  </si>
  <si>
    <t>Обслуживание государственного внутреннего и муниципального долга</t>
  </si>
  <si>
    <t>Спорт высших достижений</t>
  </si>
  <si>
    <t>КУЛЬТУРА, КИНЕМАТОГРАФИЯ</t>
  </si>
  <si>
    <t>Транспорт</t>
  </si>
  <si>
    <t>0703</t>
  </si>
  <si>
    <t>0407</t>
  </si>
  <si>
    <t>Воспроизводство минерально-сырьевой базы</t>
  </si>
  <si>
    <t>Другие вопросы в области образования</t>
  </si>
  <si>
    <t>Физическая культура</t>
  </si>
  <si>
    <t>0102</t>
  </si>
  <si>
    <t>ФИЗИЧЕСКАЯ КУЛЬТУРА И СПОРТ</t>
  </si>
  <si>
    <t>Профессиональная подготовка, переподготовка и повышение квалификации</t>
  </si>
  <si>
    <t>1002</t>
  </si>
  <si>
    <t>0500</t>
  </si>
  <si>
    <t>Другие вопросы в области здравоохранения</t>
  </si>
  <si>
    <t>Стационарная медицинская помощь</t>
  </si>
  <si>
    <t>0204</t>
  </si>
  <si>
    <t>Коммунальное хозяйство</t>
  </si>
  <si>
    <t>Охрана объектов растительного и животного мира и среды их обитания</t>
  </si>
  <si>
    <t>0310</t>
  </si>
  <si>
    <t>1400</t>
  </si>
  <si>
    <t>0704</t>
  </si>
  <si>
    <t>0103</t>
  </si>
  <si>
    <t>0408</t>
  </si>
  <si>
    <t>Сельское хозяйство и рыболовство</t>
  </si>
  <si>
    <t>0412</t>
  </si>
  <si>
    <t>ЗДРАВООХРАНЕНИЕ</t>
  </si>
  <si>
    <t>Благоустройство</t>
  </si>
  <si>
    <t>Другие вопросы в области культуры, кинематографии</t>
  </si>
  <si>
    <t>СОЦИАЛЬНАЯ ПОЛИТИКА</t>
  </si>
  <si>
    <t>1003</t>
  </si>
  <si>
    <t>0501</t>
  </si>
  <si>
    <t>1401</t>
  </si>
  <si>
    <t>1105</t>
  </si>
  <si>
    <t>0409</t>
  </si>
  <si>
    <t>0603</t>
  </si>
  <si>
    <t>Социальное обеспечение населения</t>
  </si>
  <si>
    <t>0311</t>
  </si>
  <si>
    <t>0705</t>
  </si>
  <si>
    <t>0104</t>
  </si>
  <si>
    <t>Культура</t>
  </si>
  <si>
    <t>0400</t>
  </si>
  <si>
    <t>1300</t>
  </si>
  <si>
    <t>1004</t>
  </si>
  <si>
    <t>0909</t>
  </si>
  <si>
    <t>0502</t>
  </si>
  <si>
    <t>1402</t>
  </si>
  <si>
    <t>Начальное профессиональное образование</t>
  </si>
  <si>
    <t>0900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</si>
  <si>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</si>
  <si>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0604</t>
  </si>
  <si>
    <t>Охрана семьи и детства</t>
  </si>
  <si>
    <t>Общее образование</t>
  </si>
  <si>
    <t>Миграционная политика</t>
  </si>
  <si>
    <t>0401</t>
  </si>
  <si>
    <t>Прочие межбюджетные трансферты общего характера</t>
  </si>
  <si>
    <t>0105</t>
  </si>
  <si>
    <t>Амбулаторная помощь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</si>
  <si>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</si>
  <si>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средств массовой информации</t>
  </si>
  <si>
    <t>0503</t>
  </si>
  <si>
    <t>Иные дотации</t>
  </si>
  <si>
    <t>Скорая медицинская помощь</t>
  </si>
  <si>
    <t>1301</t>
  </si>
  <si>
    <t>Водное хозяйство</t>
  </si>
  <si>
    <t>0605</t>
  </si>
  <si>
    <t>0309</t>
  </si>
  <si>
    <t>Другие общегосударственные вопросы</t>
  </si>
  <si>
    <t>1403</t>
  </si>
  <si>
    <t>0707</t>
  </si>
  <si>
    <t>ОБЩЕГОСУДАРСТВЕННЫЕ ВОПРОСЫ</t>
  </si>
  <si>
    <t>0901</t>
  </si>
  <si>
    <t>СРЕДСТВА МАССОВОЙ ИНФОРМАЦИИ</t>
  </si>
  <si>
    <t>0300</t>
  </si>
  <si>
    <t>0106</t>
  </si>
  <si>
    <t>Дошкольное образование</t>
  </si>
  <si>
    <t>1006</t>
  </si>
  <si>
    <t>1200</t>
  </si>
  <si>
    <t>Общеэкономические вопросы</t>
  </si>
  <si>
    <t>0800</t>
  </si>
  <si>
    <t>Прикладные научные исследования в области охраны окружающей среды</t>
  </si>
  <si>
    <t>0314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</si>
  <si>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</si>
  <si>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</si>
  <si>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0902</t>
  </si>
  <si>
    <t>Массовый спорт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</si>
  <si>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</si>
  <si>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социальной политики</t>
  </si>
  <si>
    <t>0107</t>
  </si>
  <si>
    <t>Лесное хозяйство</t>
  </si>
  <si>
    <t>1201</t>
  </si>
  <si>
    <t>Санаторно-оздоровительная помощь</t>
  </si>
  <si>
    <t>Дотации на выравнивание бюджетной обеспеченности субъектов Российской Федерации и муниципальных образований</t>
  </si>
  <si>
    <t>0111</t>
  </si>
  <si>
    <t>Телевидение и радиовещание</t>
  </si>
  <si>
    <t>Дорожное хозяйство (дорожные фонды)</t>
  </si>
  <si>
    <t>0801</t>
  </si>
  <si>
    <t>Молодежная политика и оздоровление детей</t>
  </si>
  <si>
    <t>0505</t>
  </si>
  <si>
    <t>Социальное обслуживание населения</t>
  </si>
  <si>
    <t>Мобилизационная и вневойсковая подготовка</t>
  </si>
  <si>
    <t>ЖИЛИЩНО-КОММУНАЛЬНОЕ ХОЗЯЙСТВО</t>
  </si>
  <si>
    <t>НАЦИОНАЛЬНАЯ ОБОРОНА</t>
  </si>
  <si>
    <t>0200</t>
  </si>
  <si>
    <t>НАЦИОНАЛЬНАЯ ЭКОНОМИКА</t>
  </si>
  <si>
    <t>1100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</si>
  <si>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</si>
  <si>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</si>
  <si>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0709</t>
  </si>
  <si>
    <t>1202</t>
  </si>
  <si>
    <t>ОБРАЗОВАНИЕ</t>
  </si>
  <si>
    <t>0700</t>
  </si>
  <si>
    <t>ОХРАНА ОКРУЖАЮЩЕЙ СРЕДЫ</t>
  </si>
  <si>
    <t>0404</t>
  </si>
  <si>
    <t>Резервные фонды</t>
  </si>
  <si>
    <t>Периодическая печать и издательства</t>
  </si>
  <si>
    <t>Другие вопросы в области физической культуры и спорта</t>
  </si>
  <si>
    <t xml:space="preserve"> Наименование </t>
  </si>
  <si>
    <t>Рз Пр</t>
  </si>
  <si>
    <t>ВСЕГО:</t>
  </si>
  <si>
    <t>Процент исполнения к уточненным бюджетным назначениям</t>
  </si>
  <si>
    <t>Уточненные бюджетные назначения
на 2018 год</t>
  </si>
  <si>
    <t>Темп роста 2018 к соответствующему периоду 2017, %</t>
  </si>
  <si>
    <t>Фундаментальные исследования</t>
  </si>
  <si>
    <t>0110</t>
  </si>
  <si>
    <t>Сбор, удаление отходов и очистка сточных вод</t>
  </si>
  <si>
    <t>0602</t>
  </si>
  <si>
    <t>Кинематография</t>
  </si>
  <si>
    <t>0802</t>
  </si>
  <si>
    <t>0411</t>
  </si>
  <si>
    <t>Прикладные научные исследования в области национальной экономики</t>
  </si>
  <si>
    <t>Сведения об исполнении консолидированного бюджета Брянской области за 9 месяцев 2018 года по расходам в разрезе разделов и подразделов классификации расходов</t>
  </si>
  <si>
    <t>Кассовое исполнение
за 9 месяцев
2017 года</t>
  </si>
  <si>
    <t>Кассовое исполнение
за 9 месяцев
2018 года</t>
  </si>
  <si>
    <t>(в рублях)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</si>
</sst>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##\ ###\ ###\ ###\ ##0.00"/>
    <numFmt numFmtId="173" formatCode="_(\$#,##0_);\(\$#,##0\)"/>
    <numFmt numFmtId="174" formatCode="_(\$#,##0_);[Red]\(\$#,##0\)"/>
    <numFmt numFmtId="175" formatCode="_(\$#,##0.00_);\(\$#,##0.00\)"/>
    <numFmt numFmtId="176" formatCode="_(\$#,##0.00_);[Red]\(\$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.0"/>
  </numFmts>
  <fonts count="46">
    <font>
      <sz val="11"/>
      <color theme="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lbertus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" fontId="43" fillId="0" borderId="10">
      <alignment horizontal="right"/>
      <protection/>
    </xf>
    <xf numFmtId="0" fontId="43" fillId="0" borderId="11">
      <alignment horizontal="left" wrapText="1" indent="2"/>
      <protection/>
    </xf>
    <xf numFmtId="4" fontId="43" fillId="0" borderId="10">
      <alignment horizontal="right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6" fillId="30" borderId="1" applyNumberFormat="0" applyAlignment="0" applyProtection="0"/>
    <xf numFmtId="0" fontId="39" fillId="27" borderId="8" applyNumberFormat="0" applyAlignment="0" applyProtection="0"/>
    <xf numFmtId="0" fontId="29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0" fillId="28" borderId="2" applyNumberFormat="0" applyAlignment="0" applyProtection="0"/>
    <xf numFmtId="0" fontId="40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1" fillId="0" borderId="0" applyFont="0" applyFill="0" applyBorder="0" applyAlignment="0" applyProtection="0"/>
    <xf numFmtId="0" fontId="37" fillId="0" borderId="6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29" borderId="0" applyNumberFormat="0" applyBorder="0" applyAlignment="0" applyProtection="0"/>
  </cellStyleXfs>
  <cellXfs count="30">
    <xf numFmtId="0" fontId="0" fillId="0" borderId="0" xfId="0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/>
    </xf>
    <xf numFmtId="4" fontId="5" fillId="33" borderId="12" xfId="0" applyNumberFormat="1" applyFont="1" applyFill="1" applyBorder="1" applyAlignment="1">
      <alignment horizontal="right"/>
    </xf>
    <xf numFmtId="179" fontId="5" fillId="33" borderId="12" xfId="0" applyNumberFormat="1" applyFont="1" applyFill="1" applyBorder="1" applyAlignment="1">
      <alignment horizontal="right"/>
    </xf>
    <xf numFmtId="179" fontId="4" fillId="33" borderId="12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4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0" fillId="0" borderId="0" xfId="0" applyBorder="1" applyAlignment="1">
      <alignment/>
    </xf>
    <xf numFmtId="49" fontId="5" fillId="33" borderId="12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vertical="center"/>
    </xf>
    <xf numFmtId="4" fontId="4" fillId="33" borderId="12" xfId="0" applyNumberFormat="1" applyFont="1" applyFill="1" applyBorder="1" applyAlignment="1">
      <alignment horizontal="right"/>
    </xf>
    <xf numFmtId="0" fontId="4" fillId="0" borderId="18" xfId="0" applyFont="1" applyBorder="1" applyAlignment="1">
      <alignment horizontal="right" vertical="center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105" xfId="74"/>
    <cellStyle name="xl92" xfId="75"/>
    <cellStyle name="xl96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Заголовок 1" xfId="89"/>
    <cellStyle name="Заголовок 2" xfId="90"/>
    <cellStyle name="Заголовок 3" xfId="91"/>
    <cellStyle name="Заголовок 4" xfId="92"/>
    <cellStyle name="Итог" xfId="93"/>
    <cellStyle name="Контрольная ячейка" xfId="94"/>
    <cellStyle name="Название" xfId="95"/>
    <cellStyle name="Нейтральный" xfId="96"/>
    <cellStyle name="Followed Hyperlink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86"/>
  <sheetViews>
    <sheetView tabSelected="1" view="pageBreakPreview" zoomScaleSheetLayoutView="100" zoomScalePageLayoutView="0" workbookViewId="0" topLeftCell="A1">
      <selection activeCell="F4" sqref="F4:F6"/>
    </sheetView>
  </sheetViews>
  <sheetFormatPr defaultColWidth="9.140625" defaultRowHeight="15"/>
  <cols>
    <col min="1" max="1" width="58.00390625" style="0" customWidth="1"/>
    <col min="2" max="2" width="6.140625" style="0" customWidth="1"/>
    <col min="3" max="3" width="18.7109375" style="12" customWidth="1"/>
    <col min="4" max="4" width="18.8515625" style="0" customWidth="1"/>
    <col min="5" max="5" width="18.7109375" style="0" customWidth="1"/>
    <col min="6" max="6" width="14.140625" style="0" customWidth="1"/>
    <col min="7" max="7" width="14.8515625" style="12" customWidth="1"/>
    <col min="8" max="8" width="16.421875" style="0" bestFit="1" customWidth="1"/>
  </cols>
  <sheetData>
    <row r="1" spans="1:5" ht="15">
      <c r="A1" s="26"/>
      <c r="B1" s="26"/>
      <c r="C1" s="26"/>
      <c r="D1" s="26"/>
      <c r="E1" s="26"/>
    </row>
    <row r="2" spans="1:7" s="3" customFormat="1" ht="40.5" customHeight="1">
      <c r="A2" s="20" t="s">
        <v>164</v>
      </c>
      <c r="B2" s="20"/>
      <c r="C2" s="20"/>
      <c r="D2" s="20"/>
      <c r="E2" s="20"/>
      <c r="F2" s="20"/>
      <c r="G2" s="20"/>
    </row>
    <row r="3" spans="1:7" s="3" customFormat="1" ht="15.75">
      <c r="A3" s="4"/>
      <c r="B3" s="4"/>
      <c r="C3" s="4"/>
      <c r="D3" s="27"/>
      <c r="E3" s="27"/>
      <c r="F3" s="29" t="s">
        <v>167</v>
      </c>
      <c r="G3" s="29"/>
    </row>
    <row r="4" spans="1:7" s="3" customFormat="1" ht="22.5" customHeight="1">
      <c r="A4" s="23" t="s">
        <v>150</v>
      </c>
      <c r="B4" s="23" t="s">
        <v>151</v>
      </c>
      <c r="C4" s="17" t="s">
        <v>165</v>
      </c>
      <c r="D4" s="17" t="s">
        <v>154</v>
      </c>
      <c r="E4" s="17" t="s">
        <v>166</v>
      </c>
      <c r="F4" s="17" t="s">
        <v>153</v>
      </c>
      <c r="G4" s="17" t="s">
        <v>155</v>
      </c>
    </row>
    <row r="5" spans="1:7" s="3" customFormat="1" ht="25.5" customHeight="1">
      <c r="A5" s="24"/>
      <c r="B5" s="24"/>
      <c r="C5" s="18"/>
      <c r="D5" s="18"/>
      <c r="E5" s="18"/>
      <c r="F5" s="18"/>
      <c r="G5" s="18"/>
    </row>
    <row r="6" spans="1:7" s="3" customFormat="1" ht="31.5" customHeight="1">
      <c r="A6" s="25"/>
      <c r="B6" s="25"/>
      <c r="C6" s="19"/>
      <c r="D6" s="19"/>
      <c r="E6" s="19"/>
      <c r="F6" s="19"/>
      <c r="G6" s="19"/>
    </row>
    <row r="7" spans="1:7" ht="18" customHeight="1">
      <c r="A7" s="10" t="s">
        <v>103</v>
      </c>
      <c r="B7" s="13" t="s">
        <v>6</v>
      </c>
      <c r="C7" s="5">
        <f>C8+C9+C10+C11+C12+C13+C14+C15+C16</f>
        <v>2078646298.98</v>
      </c>
      <c r="D7" s="5">
        <f>D8+D9+D10+D11+D12+D13+D14+D15+D16</f>
        <v>3531423781.8899994</v>
      </c>
      <c r="E7" s="5">
        <f>E8+E9+E10+E11+E12+E13+E14+E15+E16</f>
        <v>2239984230.05</v>
      </c>
      <c r="F7" s="6">
        <f>E7/D7*100</f>
        <v>63.430060179613236</v>
      </c>
      <c r="G7" s="6">
        <f>E7/C7*100</f>
        <v>107.7616827427143</v>
      </c>
    </row>
    <row r="8" spans="1:7" ht="35.25" customHeight="1">
      <c r="A8" s="9" t="s">
        <v>139</v>
      </c>
      <c r="B8" s="14" t="s">
        <v>42</v>
      </c>
      <c r="C8" s="28">
        <v>74538074.66</v>
      </c>
      <c r="D8" s="28">
        <v>107962504.44</v>
      </c>
      <c r="E8" s="28">
        <v>78022702.42</v>
      </c>
      <c r="F8" s="7">
        <f aca="true" t="shared" si="0" ref="F8:F72">E8/D8*100</f>
        <v>72.26833318169366</v>
      </c>
      <c r="G8" s="7">
        <f aca="true" t="shared" si="1" ref="G8:G72">E8/C8*100</f>
        <v>104.67496346785839</v>
      </c>
    </row>
    <row r="9" spans="1:7" ht="50.25" customHeight="1">
      <c r="A9" s="9" t="s">
        <v>91</v>
      </c>
      <c r="B9" s="14" t="s">
        <v>55</v>
      </c>
      <c r="C9" s="28">
        <v>136468274.64</v>
      </c>
      <c r="D9" s="28">
        <v>204225912.12</v>
      </c>
      <c r="E9" s="28">
        <v>142887988.16</v>
      </c>
      <c r="F9" s="7">
        <f t="shared" si="0"/>
        <v>69.96565062519649</v>
      </c>
      <c r="G9" s="7">
        <f t="shared" si="1"/>
        <v>104.70418017442886</v>
      </c>
    </row>
    <row r="10" spans="1:8" ht="63">
      <c r="A10" s="9" t="s">
        <v>19</v>
      </c>
      <c r="B10" s="14" t="s">
        <v>72</v>
      </c>
      <c r="C10" s="28">
        <v>862138437.57</v>
      </c>
      <c r="D10" s="28">
        <v>1279406659.62</v>
      </c>
      <c r="E10" s="28">
        <v>872389414.06</v>
      </c>
      <c r="F10" s="7">
        <f t="shared" si="0"/>
        <v>68.1870308787599</v>
      </c>
      <c r="G10" s="7">
        <f t="shared" si="1"/>
        <v>101.18901745279946</v>
      </c>
      <c r="H10" s="11"/>
    </row>
    <row r="11" spans="1:8" ht="15.75">
      <c r="A11" s="9" t="s">
        <v>31</v>
      </c>
      <c r="B11" s="14" t="s">
        <v>89</v>
      </c>
      <c r="C11" s="28">
        <v>108516131.11</v>
      </c>
      <c r="D11" s="28">
        <v>190555840</v>
      </c>
      <c r="E11" s="28">
        <v>130671523.71</v>
      </c>
      <c r="F11" s="7">
        <f t="shared" si="0"/>
        <v>68.57387509613979</v>
      </c>
      <c r="G11" s="7">
        <f t="shared" si="1"/>
        <v>120.41668125593388</v>
      </c>
      <c r="H11" s="11"/>
    </row>
    <row r="12" spans="1:8" ht="47.25">
      <c r="A12" s="9" t="s">
        <v>82</v>
      </c>
      <c r="B12" s="14" t="s">
        <v>107</v>
      </c>
      <c r="C12" s="28">
        <v>242455897.3</v>
      </c>
      <c r="D12" s="28">
        <v>350404367.76</v>
      </c>
      <c r="E12" s="28">
        <v>253111244.86</v>
      </c>
      <c r="F12" s="7">
        <f t="shared" si="0"/>
        <v>72.2340439070559</v>
      </c>
      <c r="G12" s="7">
        <f t="shared" si="1"/>
        <v>104.39475701711463</v>
      </c>
      <c r="H12" s="11"/>
    </row>
    <row r="13" spans="1:8" ht="15.75">
      <c r="A13" s="9" t="s">
        <v>11</v>
      </c>
      <c r="B13" s="14" t="s">
        <v>121</v>
      </c>
      <c r="C13" s="28">
        <v>23038080.88</v>
      </c>
      <c r="D13" s="28">
        <v>80271657.48</v>
      </c>
      <c r="E13" s="28">
        <v>36670430.03</v>
      </c>
      <c r="F13" s="7">
        <f t="shared" si="0"/>
        <v>45.68291123070005</v>
      </c>
      <c r="G13" s="7">
        <f t="shared" si="1"/>
        <v>159.1731109071443</v>
      </c>
      <c r="H13" s="11"/>
    </row>
    <row r="14" spans="1:7" ht="15.75">
      <c r="A14" s="9" t="s">
        <v>156</v>
      </c>
      <c r="B14" s="14" t="s">
        <v>157</v>
      </c>
      <c r="C14" s="28">
        <v>0</v>
      </c>
      <c r="D14" s="28">
        <v>300000</v>
      </c>
      <c r="E14" s="28">
        <v>300000</v>
      </c>
      <c r="F14" s="7">
        <f t="shared" si="0"/>
        <v>100</v>
      </c>
      <c r="G14" s="7"/>
    </row>
    <row r="15" spans="1:7" ht="15.75">
      <c r="A15" s="9" t="s">
        <v>147</v>
      </c>
      <c r="B15" s="14" t="s">
        <v>126</v>
      </c>
      <c r="C15" s="28">
        <v>13000</v>
      </c>
      <c r="D15" s="28">
        <v>84965311.22</v>
      </c>
      <c r="E15" s="28">
        <v>0</v>
      </c>
      <c r="F15" s="7">
        <f t="shared" si="0"/>
        <v>0</v>
      </c>
      <c r="G15" s="7">
        <f t="shared" si="1"/>
        <v>0</v>
      </c>
    </row>
    <row r="16" spans="1:7" ht="15.75">
      <c r="A16" s="9" t="s">
        <v>100</v>
      </c>
      <c r="B16" s="14" t="s">
        <v>9</v>
      </c>
      <c r="C16" s="28">
        <v>631478402.82</v>
      </c>
      <c r="D16" s="28">
        <v>1233331529.25</v>
      </c>
      <c r="E16" s="28">
        <v>725930926.81</v>
      </c>
      <c r="F16" s="7">
        <f t="shared" si="0"/>
        <v>58.85935043365388</v>
      </c>
      <c r="G16" s="7">
        <f t="shared" si="1"/>
        <v>114.95736411066511</v>
      </c>
    </row>
    <row r="17" spans="1:7" ht="15.75">
      <c r="A17" s="10" t="s">
        <v>135</v>
      </c>
      <c r="B17" s="13" t="s">
        <v>136</v>
      </c>
      <c r="C17" s="5">
        <f>C18+C19</f>
        <v>48085612.8</v>
      </c>
      <c r="D17" s="5">
        <f>D18+D19</f>
        <v>93358169.58</v>
      </c>
      <c r="E17" s="5">
        <f>E18+E19</f>
        <v>55119513.05</v>
      </c>
      <c r="F17" s="6">
        <f t="shared" si="0"/>
        <v>59.040910182763675</v>
      </c>
      <c r="G17" s="6">
        <f t="shared" si="1"/>
        <v>114.62786858775355</v>
      </c>
    </row>
    <row r="18" spans="1:7" ht="15.75">
      <c r="A18" s="9" t="s">
        <v>133</v>
      </c>
      <c r="B18" s="14" t="s">
        <v>28</v>
      </c>
      <c r="C18" s="28">
        <v>14686427.61</v>
      </c>
      <c r="D18" s="28">
        <v>27649800</v>
      </c>
      <c r="E18" s="28">
        <v>16928868.11</v>
      </c>
      <c r="F18" s="7">
        <f t="shared" si="0"/>
        <v>61.22600564922712</v>
      </c>
      <c r="G18" s="7">
        <f t="shared" si="1"/>
        <v>115.26879483253722</v>
      </c>
    </row>
    <row r="19" spans="1:7" ht="15.75">
      <c r="A19" s="9" t="s">
        <v>26</v>
      </c>
      <c r="B19" s="14" t="s">
        <v>49</v>
      </c>
      <c r="C19" s="28">
        <v>33399185.19</v>
      </c>
      <c r="D19" s="28">
        <v>65708369.58</v>
      </c>
      <c r="E19" s="28">
        <v>38190644.94</v>
      </c>
      <c r="F19" s="7">
        <f t="shared" si="0"/>
        <v>58.121431385544966</v>
      </c>
      <c r="G19" s="7">
        <f t="shared" si="1"/>
        <v>114.34603785314678</v>
      </c>
    </row>
    <row r="20" spans="1:7" ht="31.5">
      <c r="A20" s="10" t="s">
        <v>23</v>
      </c>
      <c r="B20" s="13" t="s">
        <v>106</v>
      </c>
      <c r="C20" s="5">
        <f>C21+C22+C23+C24</f>
        <v>346823709.03</v>
      </c>
      <c r="D20" s="5">
        <f>D21+D22+D23+D24</f>
        <v>703205080.1700001</v>
      </c>
      <c r="E20" s="5">
        <f>E21+E22+E23+E24</f>
        <v>476120719.61</v>
      </c>
      <c r="F20" s="6">
        <f t="shared" si="0"/>
        <v>67.70723549023532</v>
      </c>
      <c r="G20" s="6">
        <f t="shared" si="1"/>
        <v>137.28032634839735</v>
      </c>
    </row>
    <row r="21" spans="1:7" ht="47.25">
      <c r="A21" s="9" t="s">
        <v>119</v>
      </c>
      <c r="B21" s="14" t="s">
        <v>99</v>
      </c>
      <c r="C21" s="28">
        <v>91211848.97</v>
      </c>
      <c r="D21" s="28">
        <v>247644640.1</v>
      </c>
      <c r="E21" s="28">
        <v>187258125.13</v>
      </c>
      <c r="F21" s="7">
        <f t="shared" si="0"/>
        <v>75.61565841052904</v>
      </c>
      <c r="G21" s="7">
        <f t="shared" si="1"/>
        <v>205.30021838674716</v>
      </c>
    </row>
    <row r="22" spans="1:7" ht="15.75">
      <c r="A22" s="9" t="s">
        <v>140</v>
      </c>
      <c r="B22" s="14" t="s">
        <v>52</v>
      </c>
      <c r="C22" s="28">
        <v>215716085.2</v>
      </c>
      <c r="D22" s="28">
        <v>351612991.12</v>
      </c>
      <c r="E22" s="28">
        <v>227529836.39</v>
      </c>
      <c r="F22" s="7">
        <f t="shared" si="0"/>
        <v>64.71030426527888</v>
      </c>
      <c r="G22" s="7">
        <f t="shared" si="1"/>
        <v>105.47652771421609</v>
      </c>
    </row>
    <row r="23" spans="1:7" ht="15.75">
      <c r="A23" s="9" t="s">
        <v>86</v>
      </c>
      <c r="B23" s="14" t="s">
        <v>70</v>
      </c>
      <c r="C23" s="28">
        <v>2960000</v>
      </c>
      <c r="D23" s="28">
        <v>4757800</v>
      </c>
      <c r="E23" s="28">
        <v>2511980</v>
      </c>
      <c r="F23" s="7">
        <f t="shared" si="0"/>
        <v>52.797091092521754</v>
      </c>
      <c r="G23" s="7">
        <f t="shared" si="1"/>
        <v>84.86418918918919</v>
      </c>
    </row>
    <row r="24" spans="1:7" ht="31.5">
      <c r="A24" s="9" t="s">
        <v>116</v>
      </c>
      <c r="B24" s="14" t="s">
        <v>114</v>
      </c>
      <c r="C24" s="28">
        <v>36935774.86</v>
      </c>
      <c r="D24" s="28">
        <v>99189648.95</v>
      </c>
      <c r="E24" s="28">
        <v>58820778.09</v>
      </c>
      <c r="F24" s="7">
        <f t="shared" si="0"/>
        <v>59.30132701613922</v>
      </c>
      <c r="G24" s="7">
        <f t="shared" si="1"/>
        <v>159.25150700899633</v>
      </c>
    </row>
    <row r="25" spans="1:7" ht="15.75">
      <c r="A25" s="10" t="s">
        <v>137</v>
      </c>
      <c r="B25" s="13" t="s">
        <v>74</v>
      </c>
      <c r="C25" s="5">
        <f>C26+C27+C28+C29+C30+C31+C32+C33+C34+C35</f>
        <v>11536573717.640001</v>
      </c>
      <c r="D25" s="5">
        <f>D26+D27+D28+D29+D30+D31+D32+D33+D34+D35</f>
        <v>17852417310.31</v>
      </c>
      <c r="E25" s="5">
        <f>E26+E27+E28+E29+E30+E31+E32+E33+E34+E35</f>
        <v>9708756311.89</v>
      </c>
      <c r="F25" s="6">
        <f t="shared" si="0"/>
        <v>54.38342686669703</v>
      </c>
      <c r="G25" s="6">
        <f t="shared" si="1"/>
        <v>84.15632361491197</v>
      </c>
    </row>
    <row r="26" spans="1:7" ht="15.75">
      <c r="A26" s="9" t="s">
        <v>111</v>
      </c>
      <c r="B26" s="14" t="s">
        <v>87</v>
      </c>
      <c r="C26" s="28">
        <v>122670782.72</v>
      </c>
      <c r="D26" s="28">
        <v>199772801.2</v>
      </c>
      <c r="E26" s="28">
        <v>132549403.39</v>
      </c>
      <c r="F26" s="7">
        <f t="shared" si="0"/>
        <v>66.35007498207919</v>
      </c>
      <c r="G26" s="7">
        <f t="shared" si="1"/>
        <v>108.05295315719006</v>
      </c>
    </row>
    <row r="27" spans="1:7" ht="15.75">
      <c r="A27" s="9" t="s">
        <v>39</v>
      </c>
      <c r="B27" s="14" t="s">
        <v>146</v>
      </c>
      <c r="C27" s="28">
        <v>170000</v>
      </c>
      <c r="D27" s="28">
        <v>200000</v>
      </c>
      <c r="E27" s="28">
        <v>0</v>
      </c>
      <c r="F27" s="7">
        <f t="shared" si="0"/>
        <v>0</v>
      </c>
      <c r="G27" s="7"/>
    </row>
    <row r="28" spans="1:7" ht="15.75">
      <c r="A28" s="9" t="s">
        <v>57</v>
      </c>
      <c r="B28" s="14" t="s">
        <v>2</v>
      </c>
      <c r="C28" s="28">
        <v>7214296264.98</v>
      </c>
      <c r="D28" s="28">
        <v>10560117620.32</v>
      </c>
      <c r="E28" s="28">
        <v>4917096904.91</v>
      </c>
      <c r="F28" s="7">
        <f t="shared" si="0"/>
        <v>46.562899029158714</v>
      </c>
      <c r="G28" s="7">
        <f t="shared" si="1"/>
        <v>68.15767920121078</v>
      </c>
    </row>
    <row r="29" spans="1:7" ht="15.75">
      <c r="A29" s="9" t="s">
        <v>97</v>
      </c>
      <c r="B29" s="14" t="s">
        <v>17</v>
      </c>
      <c r="C29" s="28">
        <v>5205228.6</v>
      </c>
      <c r="D29" s="28">
        <v>19323447.67</v>
      </c>
      <c r="E29" s="28">
        <v>5183750.43</v>
      </c>
      <c r="F29" s="7">
        <f t="shared" si="0"/>
        <v>26.82621920542608</v>
      </c>
      <c r="G29" s="7">
        <f t="shared" si="1"/>
        <v>99.58737316551284</v>
      </c>
    </row>
    <row r="30" spans="1:7" ht="15.75">
      <c r="A30" s="9" t="s">
        <v>122</v>
      </c>
      <c r="B30" s="14" t="s">
        <v>38</v>
      </c>
      <c r="C30" s="28">
        <v>197184057.15</v>
      </c>
      <c r="D30" s="28">
        <v>379648647</v>
      </c>
      <c r="E30" s="28">
        <v>228392711.74</v>
      </c>
      <c r="F30" s="7">
        <f t="shared" si="0"/>
        <v>60.15896896901097</v>
      </c>
      <c r="G30" s="7">
        <f t="shared" si="1"/>
        <v>115.82716931636072</v>
      </c>
    </row>
    <row r="31" spans="1:7" ht="15.75">
      <c r="A31" s="9" t="s">
        <v>36</v>
      </c>
      <c r="B31" s="14" t="s">
        <v>56</v>
      </c>
      <c r="C31" s="28">
        <v>701969599.92</v>
      </c>
      <c r="D31" s="28">
        <v>1443876067.89</v>
      </c>
      <c r="E31" s="28">
        <v>824730167.87</v>
      </c>
      <c r="F31" s="7">
        <f t="shared" si="0"/>
        <v>57.11917983897431</v>
      </c>
      <c r="G31" s="7">
        <f t="shared" si="1"/>
        <v>117.48801770959747</v>
      </c>
    </row>
    <row r="32" spans="1:7" ht="15.75">
      <c r="A32" s="9" t="s">
        <v>128</v>
      </c>
      <c r="B32" s="14" t="s">
        <v>67</v>
      </c>
      <c r="C32" s="28">
        <v>3052229366.58</v>
      </c>
      <c r="D32" s="28">
        <v>4799961007.29</v>
      </c>
      <c r="E32" s="28">
        <v>3403257987.43</v>
      </c>
      <c r="F32" s="7">
        <f t="shared" si="0"/>
        <v>70.90178404077157</v>
      </c>
      <c r="G32" s="7">
        <f t="shared" si="1"/>
        <v>111.50072876873355</v>
      </c>
    </row>
    <row r="33" spans="1:7" ht="15.75">
      <c r="A33" s="9" t="s">
        <v>30</v>
      </c>
      <c r="B33" s="14" t="s">
        <v>24</v>
      </c>
      <c r="C33" s="28">
        <v>11319481.52</v>
      </c>
      <c r="D33" s="28">
        <v>18596811.88</v>
      </c>
      <c r="E33" s="28">
        <v>8635304.8</v>
      </c>
      <c r="F33" s="7">
        <f t="shared" si="0"/>
        <v>46.434328936170324</v>
      </c>
      <c r="G33" s="7">
        <f t="shared" si="1"/>
        <v>76.28710541858811</v>
      </c>
    </row>
    <row r="34" spans="1:7" s="16" customFormat="1" ht="31.5">
      <c r="A34" s="9" t="s">
        <v>163</v>
      </c>
      <c r="B34" s="14" t="s">
        <v>162</v>
      </c>
      <c r="C34" s="28">
        <v>99000</v>
      </c>
      <c r="D34" s="28">
        <v>500000</v>
      </c>
      <c r="E34" s="28">
        <v>0</v>
      </c>
      <c r="F34" s="7">
        <f t="shared" si="0"/>
        <v>0</v>
      </c>
      <c r="G34" s="7">
        <f t="shared" si="1"/>
        <v>0</v>
      </c>
    </row>
    <row r="35" spans="1:7" ht="15.75">
      <c r="A35" s="9" t="s">
        <v>10</v>
      </c>
      <c r="B35" s="14" t="s">
        <v>58</v>
      </c>
      <c r="C35" s="28">
        <v>231429936.17</v>
      </c>
      <c r="D35" s="28">
        <v>430420907.06</v>
      </c>
      <c r="E35" s="28">
        <v>188910081.32</v>
      </c>
      <c r="F35" s="7">
        <f t="shared" si="0"/>
        <v>43.889615541762296</v>
      </c>
      <c r="G35" s="7">
        <f t="shared" si="1"/>
        <v>81.62733155715583</v>
      </c>
    </row>
    <row r="36" spans="1:7" ht="15.75">
      <c r="A36" s="10" t="s">
        <v>134</v>
      </c>
      <c r="B36" s="13" t="s">
        <v>46</v>
      </c>
      <c r="C36" s="5">
        <f>C37+C38+C39+C40</f>
        <v>1134510413.13</v>
      </c>
      <c r="D36" s="5">
        <f>D37+D38+D39+D40</f>
        <v>2496776679.04</v>
      </c>
      <c r="E36" s="5">
        <f>E37+E38+E39+E40</f>
        <v>964662327.72</v>
      </c>
      <c r="F36" s="6">
        <f t="shared" si="0"/>
        <v>38.63630799735396</v>
      </c>
      <c r="G36" s="6">
        <f t="shared" si="1"/>
        <v>85.02895315509654</v>
      </c>
    </row>
    <row r="37" spans="1:7" ht="15.75">
      <c r="A37" s="9" t="s">
        <v>8</v>
      </c>
      <c r="B37" s="14" t="s">
        <v>64</v>
      </c>
      <c r="C37" s="28">
        <v>234127941.06</v>
      </c>
      <c r="D37" s="28">
        <v>152104614.01</v>
      </c>
      <c r="E37" s="28">
        <v>87847222.32</v>
      </c>
      <c r="F37" s="7">
        <f t="shared" si="0"/>
        <v>57.75447568883384</v>
      </c>
      <c r="G37" s="7">
        <f t="shared" si="1"/>
        <v>37.52103312499868</v>
      </c>
    </row>
    <row r="38" spans="1:7" ht="15.75">
      <c r="A38" s="9" t="s">
        <v>50</v>
      </c>
      <c r="B38" s="14" t="s">
        <v>78</v>
      </c>
      <c r="C38" s="28">
        <v>253557854.02</v>
      </c>
      <c r="D38" s="28">
        <v>1189752204.35</v>
      </c>
      <c r="E38" s="28">
        <v>351595621.84</v>
      </c>
      <c r="F38" s="7">
        <f t="shared" si="0"/>
        <v>29.55200423705775</v>
      </c>
      <c r="G38" s="7">
        <f t="shared" si="1"/>
        <v>138.66485153809</v>
      </c>
    </row>
    <row r="39" spans="1:7" ht="15.75">
      <c r="A39" s="9" t="s">
        <v>60</v>
      </c>
      <c r="B39" s="14" t="s">
        <v>93</v>
      </c>
      <c r="C39" s="28">
        <v>553340018.32</v>
      </c>
      <c r="D39" s="28">
        <v>979948555.73</v>
      </c>
      <c r="E39" s="28">
        <v>459573624.35</v>
      </c>
      <c r="F39" s="7">
        <f t="shared" si="0"/>
        <v>46.897729647414664</v>
      </c>
      <c r="G39" s="7">
        <f t="shared" si="1"/>
        <v>83.05447087404144</v>
      </c>
    </row>
    <row r="40" spans="1:7" ht="31.5">
      <c r="A40" s="9" t="s">
        <v>3</v>
      </c>
      <c r="B40" s="14" t="s">
        <v>131</v>
      </c>
      <c r="C40" s="28">
        <v>93484599.73</v>
      </c>
      <c r="D40" s="28">
        <v>174971304.95</v>
      </c>
      <c r="E40" s="28">
        <v>65645859.21</v>
      </c>
      <c r="F40" s="7">
        <f t="shared" si="0"/>
        <v>37.51807145106395</v>
      </c>
      <c r="G40" s="7">
        <f t="shared" si="1"/>
        <v>70.22104111222257</v>
      </c>
    </row>
    <row r="41" spans="1:7" ht="15.75">
      <c r="A41" s="10" t="s">
        <v>145</v>
      </c>
      <c r="B41" s="13" t="s">
        <v>18</v>
      </c>
      <c r="C41" s="5">
        <f>C42+C43+C44+C45</f>
        <v>11843183.17</v>
      </c>
      <c r="D41" s="5">
        <f>D42+D43+D44+D45</f>
        <v>54287930.88</v>
      </c>
      <c r="E41" s="5">
        <f>E42+E43+E44+E45</f>
        <v>13279476.540000001</v>
      </c>
      <c r="F41" s="6">
        <f t="shared" si="0"/>
        <v>24.461194826808622</v>
      </c>
      <c r="G41" s="6">
        <f t="shared" si="1"/>
        <v>112.12759567578318</v>
      </c>
    </row>
    <row r="42" spans="1:7" ht="15.75">
      <c r="A42" s="9" t="s">
        <v>158</v>
      </c>
      <c r="B42" s="14" t="s">
        <v>159</v>
      </c>
      <c r="C42" s="28">
        <v>0</v>
      </c>
      <c r="D42" s="28">
        <v>20000</v>
      </c>
      <c r="E42" s="28">
        <v>0</v>
      </c>
      <c r="F42" s="7"/>
      <c r="G42" s="7"/>
    </row>
    <row r="43" spans="1:7" ht="31.5">
      <c r="A43" s="9" t="s">
        <v>51</v>
      </c>
      <c r="B43" s="14" t="s">
        <v>68</v>
      </c>
      <c r="C43" s="28">
        <v>20400</v>
      </c>
      <c r="D43" s="28">
        <v>51600</v>
      </c>
      <c r="E43" s="28">
        <v>51594.4</v>
      </c>
      <c r="F43" s="7">
        <f t="shared" si="0"/>
        <v>99.9891472868217</v>
      </c>
      <c r="G43" s="7">
        <f t="shared" si="1"/>
        <v>252.91372549019607</v>
      </c>
    </row>
    <row r="44" spans="1:7" ht="31.5">
      <c r="A44" s="9" t="s">
        <v>113</v>
      </c>
      <c r="B44" s="14" t="s">
        <v>83</v>
      </c>
      <c r="C44" s="28">
        <v>0</v>
      </c>
      <c r="D44" s="28">
        <v>7000000</v>
      </c>
      <c r="E44" s="28">
        <v>0</v>
      </c>
      <c r="F44" s="7">
        <f t="shared" si="0"/>
        <v>0</v>
      </c>
      <c r="G44" s="7"/>
    </row>
    <row r="45" spans="1:7" ht="15.75">
      <c r="A45" s="9" t="s">
        <v>12</v>
      </c>
      <c r="B45" s="14" t="s">
        <v>98</v>
      </c>
      <c r="C45" s="28">
        <v>11822783.17</v>
      </c>
      <c r="D45" s="28">
        <v>47216330.88</v>
      </c>
      <c r="E45" s="28">
        <v>13227882.14</v>
      </c>
      <c r="F45" s="7">
        <f t="shared" si="0"/>
        <v>28.015480858981984</v>
      </c>
      <c r="G45" s="7">
        <f t="shared" si="1"/>
        <v>111.88467173757701</v>
      </c>
    </row>
    <row r="46" spans="1:7" ht="15.75">
      <c r="A46" s="10" t="s">
        <v>143</v>
      </c>
      <c r="B46" s="13" t="s">
        <v>144</v>
      </c>
      <c r="C46" s="5">
        <f>C47+C48+C49+C50+C51+C52+C53</f>
        <v>10307271991.289999</v>
      </c>
      <c r="D46" s="5">
        <f>D47+D48+D49+D50+D51+D52+D53</f>
        <v>16992516153.599998</v>
      </c>
      <c r="E46" s="5">
        <f>E47+E48+E49+E50+E51+E52+E53</f>
        <v>11543628410.2</v>
      </c>
      <c r="F46" s="6">
        <f t="shared" si="0"/>
        <v>67.93360268634726</v>
      </c>
      <c r="G46" s="6">
        <f t="shared" si="1"/>
        <v>111.99499169086413</v>
      </c>
    </row>
    <row r="47" spans="1:7" ht="15.75">
      <c r="A47" s="9" t="s">
        <v>108</v>
      </c>
      <c r="B47" s="14" t="s">
        <v>5</v>
      </c>
      <c r="C47" s="28">
        <v>2402060618.09</v>
      </c>
      <c r="D47" s="28">
        <v>4621492283</v>
      </c>
      <c r="E47" s="28">
        <v>2864012682.25</v>
      </c>
      <c r="F47" s="7">
        <f t="shared" si="0"/>
        <v>61.97159936380662</v>
      </c>
      <c r="G47" s="7">
        <f t="shared" si="1"/>
        <v>119.23149069099352</v>
      </c>
    </row>
    <row r="48" spans="1:7" ht="15.75">
      <c r="A48" s="9" t="s">
        <v>85</v>
      </c>
      <c r="B48" s="14" t="s">
        <v>22</v>
      </c>
      <c r="C48" s="28">
        <v>5159189732.35</v>
      </c>
      <c r="D48" s="28">
        <v>7990692351.66</v>
      </c>
      <c r="E48" s="28">
        <v>5552736727.12</v>
      </c>
      <c r="F48" s="7">
        <f t="shared" si="0"/>
        <v>69.49005771654399</v>
      </c>
      <c r="G48" s="7">
        <f t="shared" si="1"/>
        <v>107.62807757005555</v>
      </c>
    </row>
    <row r="49" spans="1:7" ht="15.75">
      <c r="A49" s="9" t="s">
        <v>80</v>
      </c>
      <c r="B49" s="14" t="s">
        <v>37</v>
      </c>
      <c r="C49" s="28">
        <v>744470400.57</v>
      </c>
      <c r="D49" s="28">
        <v>1308673119.5</v>
      </c>
      <c r="E49" s="28">
        <v>920611761.51</v>
      </c>
      <c r="F49" s="7">
        <f t="shared" si="0"/>
        <v>70.34696042826452</v>
      </c>
      <c r="G49" s="7">
        <f t="shared" si="1"/>
        <v>123.6599548894272</v>
      </c>
    </row>
    <row r="50" spans="1:7" ht="15.75">
      <c r="A50" s="9" t="s">
        <v>20</v>
      </c>
      <c r="B50" s="14" t="s">
        <v>54</v>
      </c>
      <c r="C50" s="28">
        <v>911046761.47</v>
      </c>
      <c r="D50" s="28">
        <v>1544886896.17</v>
      </c>
      <c r="E50" s="28">
        <v>1132917165.52</v>
      </c>
      <c r="F50" s="7">
        <f t="shared" si="0"/>
        <v>73.33334034541085</v>
      </c>
      <c r="G50" s="7">
        <f t="shared" si="1"/>
        <v>124.35334973278493</v>
      </c>
    </row>
    <row r="51" spans="1:7" ht="31.5">
      <c r="A51" s="9" t="s">
        <v>44</v>
      </c>
      <c r="B51" s="14" t="s">
        <v>71</v>
      </c>
      <c r="C51" s="28">
        <v>17329069.55</v>
      </c>
      <c r="D51" s="28">
        <v>32133949</v>
      </c>
      <c r="E51" s="28">
        <v>20438860.57</v>
      </c>
      <c r="F51" s="7">
        <f t="shared" si="0"/>
        <v>63.605193902560806</v>
      </c>
      <c r="G51" s="7">
        <f t="shared" si="1"/>
        <v>117.94551641117974</v>
      </c>
    </row>
    <row r="52" spans="1:7" ht="15.75">
      <c r="A52" s="9" t="s">
        <v>130</v>
      </c>
      <c r="B52" s="14" t="s">
        <v>102</v>
      </c>
      <c r="C52" s="28">
        <v>217832770.57</v>
      </c>
      <c r="D52" s="28">
        <v>336332017.06</v>
      </c>
      <c r="E52" s="28">
        <v>238409696.03</v>
      </c>
      <c r="F52" s="7">
        <f t="shared" si="0"/>
        <v>70.88522172644328</v>
      </c>
      <c r="G52" s="7">
        <f t="shared" si="1"/>
        <v>109.44620288589115</v>
      </c>
    </row>
    <row r="53" spans="1:7" ht="15.75">
      <c r="A53" s="9" t="s">
        <v>40</v>
      </c>
      <c r="B53" s="14" t="s">
        <v>141</v>
      </c>
      <c r="C53" s="28">
        <v>855342638.69</v>
      </c>
      <c r="D53" s="28">
        <v>1158305537.21</v>
      </c>
      <c r="E53" s="28">
        <v>814501517.2</v>
      </c>
      <c r="F53" s="7">
        <f t="shared" si="0"/>
        <v>70.3183651493096</v>
      </c>
      <c r="G53" s="7">
        <f t="shared" si="1"/>
        <v>95.22517414161064</v>
      </c>
    </row>
    <row r="54" spans="1:7" ht="15.75">
      <c r="A54" s="10" t="s">
        <v>35</v>
      </c>
      <c r="B54" s="13" t="s">
        <v>112</v>
      </c>
      <c r="C54" s="5">
        <f>C55+C56+C57</f>
        <v>1054084816.67</v>
      </c>
      <c r="D54" s="5">
        <f>D55+D56+D57</f>
        <v>2164280929.1400003</v>
      </c>
      <c r="E54" s="5">
        <f>E55+E56+E57</f>
        <v>1333640704.8000002</v>
      </c>
      <c r="F54" s="6">
        <f t="shared" si="0"/>
        <v>61.6204988383803</v>
      </c>
      <c r="G54" s="6">
        <f t="shared" si="1"/>
        <v>126.52119485158282</v>
      </c>
    </row>
    <row r="55" spans="1:7" ht="15.75">
      <c r="A55" s="9" t="s">
        <v>73</v>
      </c>
      <c r="B55" s="14" t="s">
        <v>129</v>
      </c>
      <c r="C55" s="28">
        <v>970686838.01</v>
      </c>
      <c r="D55" s="28">
        <v>1983799258.65</v>
      </c>
      <c r="E55" s="28">
        <v>1208855989.67</v>
      </c>
      <c r="F55" s="7">
        <f t="shared" si="0"/>
        <v>60.936406967539725</v>
      </c>
      <c r="G55" s="7">
        <f t="shared" si="1"/>
        <v>124.53614722419329</v>
      </c>
    </row>
    <row r="56" spans="1:7" s="2" customFormat="1" ht="15.75">
      <c r="A56" s="9" t="s">
        <v>160</v>
      </c>
      <c r="B56" s="14" t="s">
        <v>161</v>
      </c>
      <c r="C56" s="28">
        <v>2504200</v>
      </c>
      <c r="D56" s="28">
        <v>3981703</v>
      </c>
      <c r="E56" s="28">
        <v>2872200</v>
      </c>
      <c r="F56" s="7">
        <f t="shared" si="0"/>
        <v>72.13496335613179</v>
      </c>
      <c r="G56" s="7">
        <f t="shared" si="1"/>
        <v>114.69531187604825</v>
      </c>
    </row>
    <row r="57" spans="1:7" s="8" customFormat="1" ht="15.75">
      <c r="A57" s="9" t="s">
        <v>61</v>
      </c>
      <c r="B57" s="14" t="s">
        <v>27</v>
      </c>
      <c r="C57" s="28">
        <v>80893778.66</v>
      </c>
      <c r="D57" s="28">
        <v>176499967.49</v>
      </c>
      <c r="E57" s="28">
        <v>121912515.13</v>
      </c>
      <c r="F57" s="7">
        <f t="shared" si="0"/>
        <v>69.0722592551793</v>
      </c>
      <c r="G57" s="7">
        <f t="shared" si="1"/>
        <v>150.70691114875905</v>
      </c>
    </row>
    <row r="58" spans="1:7" ht="15.75">
      <c r="A58" s="10" t="s">
        <v>59</v>
      </c>
      <c r="B58" s="13" t="s">
        <v>81</v>
      </c>
      <c r="C58" s="5">
        <f>C59+C60+C61+C62+C63+C64</f>
        <v>1954836691.2400002</v>
      </c>
      <c r="D58" s="5">
        <f>D59+D60+D61+D62+D63+D64</f>
        <v>4258994013.91</v>
      </c>
      <c r="E58" s="5">
        <f>E59+E60+E61+E62+E63+E64</f>
        <v>2638076379.5699997</v>
      </c>
      <c r="F58" s="6">
        <f t="shared" si="0"/>
        <v>61.94130282770919</v>
      </c>
      <c r="G58" s="6">
        <f t="shared" si="1"/>
        <v>134.95124126694205</v>
      </c>
    </row>
    <row r="59" spans="1:7" ht="15.75">
      <c r="A59" s="9" t="s">
        <v>48</v>
      </c>
      <c r="B59" s="14" t="s">
        <v>104</v>
      </c>
      <c r="C59" s="28">
        <v>1013635431.83</v>
      </c>
      <c r="D59" s="28">
        <v>2378469086.79</v>
      </c>
      <c r="E59" s="28">
        <v>1266695846.59</v>
      </c>
      <c r="F59" s="7">
        <f t="shared" si="0"/>
        <v>53.25677149327773</v>
      </c>
      <c r="G59" s="7">
        <f t="shared" si="1"/>
        <v>124.96562440631432</v>
      </c>
    </row>
    <row r="60" spans="1:7" ht="15.75">
      <c r="A60" s="9" t="s">
        <v>90</v>
      </c>
      <c r="B60" s="14" t="s">
        <v>117</v>
      </c>
      <c r="C60" s="28">
        <v>597169143.66</v>
      </c>
      <c r="D60" s="28">
        <v>1259310390.77</v>
      </c>
      <c r="E60" s="28">
        <v>895788301.81</v>
      </c>
      <c r="F60" s="7">
        <f t="shared" si="0"/>
        <v>71.13324152453582</v>
      </c>
      <c r="G60" s="7">
        <f t="shared" si="1"/>
        <v>150.00579171251013</v>
      </c>
    </row>
    <row r="61" spans="1:7" ht="15.75">
      <c r="A61" s="9" t="s">
        <v>95</v>
      </c>
      <c r="B61" s="14" t="s">
        <v>0</v>
      </c>
      <c r="C61" s="28">
        <v>60898493.9</v>
      </c>
      <c r="D61" s="28">
        <v>103554036.27</v>
      </c>
      <c r="E61" s="28">
        <v>95909581.44</v>
      </c>
      <c r="F61" s="7">
        <f t="shared" si="0"/>
        <v>92.61790741785444</v>
      </c>
      <c r="G61" s="7">
        <f t="shared" si="1"/>
        <v>157.49089229939068</v>
      </c>
    </row>
    <row r="62" spans="1:7" ht="15.75">
      <c r="A62" s="9" t="s">
        <v>124</v>
      </c>
      <c r="B62" s="14" t="s">
        <v>14</v>
      </c>
      <c r="C62" s="28">
        <v>50049887.45</v>
      </c>
      <c r="D62" s="28">
        <v>81962096.15</v>
      </c>
      <c r="E62" s="28">
        <v>58363272.4</v>
      </c>
      <c r="F62" s="7">
        <f t="shared" si="0"/>
        <v>71.20763760505653</v>
      </c>
      <c r="G62" s="7">
        <f t="shared" si="1"/>
        <v>116.61019709246119</v>
      </c>
    </row>
    <row r="63" spans="1:7" s="1" customFormat="1" ht="31.5">
      <c r="A63" s="9" t="s">
        <v>4</v>
      </c>
      <c r="B63" s="14" t="s">
        <v>32</v>
      </c>
      <c r="C63" s="28">
        <v>79634581</v>
      </c>
      <c r="D63" s="28">
        <v>129046366.18</v>
      </c>
      <c r="E63" s="28">
        <v>97455943.89</v>
      </c>
      <c r="F63" s="7">
        <f t="shared" si="0"/>
        <v>75.52009930606168</v>
      </c>
      <c r="G63" s="7">
        <f t="shared" si="1"/>
        <v>122.37892466590614</v>
      </c>
    </row>
    <row r="64" spans="1:7" s="8" customFormat="1" ht="15.75">
      <c r="A64" s="9" t="s">
        <v>47</v>
      </c>
      <c r="B64" s="14" t="s">
        <v>77</v>
      </c>
      <c r="C64" s="28">
        <v>153449153.4</v>
      </c>
      <c r="D64" s="28">
        <v>306652037.75</v>
      </c>
      <c r="E64" s="28">
        <v>223863433.44</v>
      </c>
      <c r="F64" s="7">
        <f t="shared" si="0"/>
        <v>73.00242812099167</v>
      </c>
      <c r="G64" s="7">
        <f t="shared" si="1"/>
        <v>145.8876953569429</v>
      </c>
    </row>
    <row r="65" spans="1:7" ht="15.75">
      <c r="A65" s="10" t="s">
        <v>62</v>
      </c>
      <c r="B65" s="13" t="s">
        <v>13</v>
      </c>
      <c r="C65" s="5">
        <f>C66+C67+C68+C69+C70</f>
        <v>10821619370.500002</v>
      </c>
      <c r="D65" s="5">
        <f>D66+D67+D68+D69+D70</f>
        <v>16304799382.51</v>
      </c>
      <c r="E65" s="5">
        <f>E66+E67+E68+E69+E70</f>
        <v>10844636710.75</v>
      </c>
      <c r="F65" s="6">
        <f t="shared" si="0"/>
        <v>66.5119297474027</v>
      </c>
      <c r="G65" s="6">
        <f t="shared" si="1"/>
        <v>100.21269774385841</v>
      </c>
    </row>
    <row r="66" spans="1:7" ht="15.75">
      <c r="A66" s="9" t="s">
        <v>115</v>
      </c>
      <c r="B66" s="14" t="s">
        <v>25</v>
      </c>
      <c r="C66" s="28">
        <v>236888618.55</v>
      </c>
      <c r="D66" s="28">
        <v>307652328.35</v>
      </c>
      <c r="E66" s="28">
        <v>228686970.3</v>
      </c>
      <c r="F66" s="7">
        <f t="shared" si="0"/>
        <v>74.33292363704615</v>
      </c>
      <c r="G66" s="7">
        <f t="shared" si="1"/>
        <v>96.53776179699875</v>
      </c>
    </row>
    <row r="67" spans="1:7" ht="15.75">
      <c r="A67" s="9" t="s">
        <v>132</v>
      </c>
      <c r="B67" s="14" t="s">
        <v>45</v>
      </c>
      <c r="C67" s="28">
        <v>780243568.63</v>
      </c>
      <c r="D67" s="28">
        <v>1431113826.94</v>
      </c>
      <c r="E67" s="28">
        <v>943951856.94</v>
      </c>
      <c r="F67" s="7">
        <f t="shared" si="0"/>
        <v>65.95924371427205</v>
      </c>
      <c r="G67" s="7">
        <f t="shared" si="1"/>
        <v>120.98169019162172</v>
      </c>
    </row>
    <row r="68" spans="1:7" ht="15.75">
      <c r="A68" s="9" t="s">
        <v>69</v>
      </c>
      <c r="B68" s="14" t="s">
        <v>63</v>
      </c>
      <c r="C68" s="28">
        <v>8800310421.34</v>
      </c>
      <c r="D68" s="28">
        <v>12689744823.7</v>
      </c>
      <c r="E68" s="28">
        <v>8545208722.95</v>
      </c>
      <c r="F68" s="7">
        <f t="shared" si="0"/>
        <v>67.33948429751354</v>
      </c>
      <c r="G68" s="7">
        <f t="shared" si="1"/>
        <v>97.10121931867994</v>
      </c>
    </row>
    <row r="69" spans="1:7" s="1" customFormat="1" ht="15.75">
      <c r="A69" s="9" t="s">
        <v>84</v>
      </c>
      <c r="B69" s="14" t="s">
        <v>76</v>
      </c>
      <c r="C69" s="28">
        <v>818625225.37</v>
      </c>
      <c r="D69" s="28">
        <v>1565626834.37</v>
      </c>
      <c r="E69" s="28">
        <v>925315095.66</v>
      </c>
      <c r="F69" s="7">
        <f t="shared" si="0"/>
        <v>59.10189295090499</v>
      </c>
      <c r="G69" s="7">
        <f t="shared" si="1"/>
        <v>113.0328100067743</v>
      </c>
    </row>
    <row r="70" spans="1:7" s="8" customFormat="1" ht="15.75">
      <c r="A70" s="9" t="s">
        <v>120</v>
      </c>
      <c r="B70" s="14" t="s">
        <v>109</v>
      </c>
      <c r="C70" s="28">
        <v>185551536.61</v>
      </c>
      <c r="D70" s="28">
        <v>310661569.15</v>
      </c>
      <c r="E70" s="28">
        <v>201474064.9</v>
      </c>
      <c r="F70" s="7">
        <f t="shared" si="0"/>
        <v>64.85323094557607</v>
      </c>
      <c r="G70" s="7">
        <f t="shared" si="1"/>
        <v>108.58118912993247</v>
      </c>
    </row>
    <row r="71" spans="1:7" ht="15.75">
      <c r="A71" s="10" t="s">
        <v>43</v>
      </c>
      <c r="B71" s="13" t="s">
        <v>138</v>
      </c>
      <c r="C71" s="5">
        <f>C72+C73+C74+C75</f>
        <v>304465370.71999997</v>
      </c>
      <c r="D71" s="5">
        <f>D72+D73+D74+D75</f>
        <v>1002492012.8100001</v>
      </c>
      <c r="E71" s="5">
        <f>E72+E73+E74+E75</f>
        <v>574971539.0300001</v>
      </c>
      <c r="F71" s="6">
        <f t="shared" si="0"/>
        <v>57.354226436013825</v>
      </c>
      <c r="G71" s="6">
        <f t="shared" si="1"/>
        <v>188.84628411773298</v>
      </c>
    </row>
    <row r="72" spans="1:7" ht="15.75">
      <c r="A72" s="9" t="s">
        <v>41</v>
      </c>
      <c r="B72" s="14" t="s">
        <v>1</v>
      </c>
      <c r="C72" s="28">
        <v>171616967.75</v>
      </c>
      <c r="D72" s="28">
        <v>665015255.2</v>
      </c>
      <c r="E72" s="28">
        <v>384442147</v>
      </c>
      <c r="F72" s="7">
        <f t="shared" si="0"/>
        <v>57.80952301378123</v>
      </c>
      <c r="G72" s="7">
        <f t="shared" si="1"/>
        <v>224.01173499349397</v>
      </c>
    </row>
    <row r="73" spans="1:7" ht="15.75">
      <c r="A73" s="9" t="s">
        <v>118</v>
      </c>
      <c r="B73" s="14" t="s">
        <v>15</v>
      </c>
      <c r="C73" s="28">
        <v>81967321.1</v>
      </c>
      <c r="D73" s="28">
        <v>201702021.61</v>
      </c>
      <c r="E73" s="28">
        <v>91287371.49</v>
      </c>
      <c r="F73" s="7">
        <f aca="true" t="shared" si="2" ref="F73:F86">E73/D73*100</f>
        <v>45.258530758064616</v>
      </c>
      <c r="G73" s="7">
        <f aca="true" t="shared" si="3" ref="G73:G86">E73/C73*100</f>
        <v>111.37044649614639</v>
      </c>
    </row>
    <row r="74" spans="1:7" s="1" customFormat="1" ht="15.75">
      <c r="A74" s="9" t="s">
        <v>34</v>
      </c>
      <c r="B74" s="14" t="s">
        <v>29</v>
      </c>
      <c r="C74" s="28">
        <v>38623003.18</v>
      </c>
      <c r="D74" s="28">
        <v>118110071</v>
      </c>
      <c r="E74" s="28">
        <v>86824264.85</v>
      </c>
      <c r="F74" s="7">
        <f t="shared" si="2"/>
        <v>73.51131373885974</v>
      </c>
      <c r="G74" s="7">
        <f t="shared" si="3"/>
        <v>224.79936230065056</v>
      </c>
    </row>
    <row r="75" spans="1:7" s="8" customFormat="1" ht="17.25" customHeight="1">
      <c r="A75" s="9" t="s">
        <v>149</v>
      </c>
      <c r="B75" s="14" t="s">
        <v>66</v>
      </c>
      <c r="C75" s="28">
        <v>12258078.69</v>
      </c>
      <c r="D75" s="28">
        <v>17664665</v>
      </c>
      <c r="E75" s="28">
        <v>12417755.69</v>
      </c>
      <c r="F75" s="7">
        <f t="shared" si="2"/>
        <v>70.29714795044231</v>
      </c>
      <c r="G75" s="7">
        <f t="shared" si="3"/>
        <v>101.30262665168127</v>
      </c>
    </row>
    <row r="76" spans="1:7" ht="15.75">
      <c r="A76" s="10" t="s">
        <v>105</v>
      </c>
      <c r="B76" s="13" t="s">
        <v>110</v>
      </c>
      <c r="C76" s="5">
        <f>C77+C78+C79</f>
        <v>51634106.63</v>
      </c>
      <c r="D76" s="5">
        <f>D77+D78+D79</f>
        <v>99429284.95</v>
      </c>
      <c r="E76" s="5">
        <f>E77+E78+E79</f>
        <v>69052022.59</v>
      </c>
      <c r="F76" s="6">
        <f t="shared" si="2"/>
        <v>69.44837491763536</v>
      </c>
      <c r="G76" s="6">
        <f t="shared" si="3"/>
        <v>133.73335397243028</v>
      </c>
    </row>
    <row r="77" spans="1:7" ht="15.75">
      <c r="A77" s="9" t="s">
        <v>127</v>
      </c>
      <c r="B77" s="14" t="s">
        <v>123</v>
      </c>
      <c r="C77" s="28">
        <v>10977724.09</v>
      </c>
      <c r="D77" s="28">
        <v>25978693.63</v>
      </c>
      <c r="E77" s="28">
        <v>18851111.99</v>
      </c>
      <c r="F77" s="7">
        <f t="shared" si="2"/>
        <v>72.56374111218155</v>
      </c>
      <c r="G77" s="7">
        <f t="shared" si="3"/>
        <v>171.72149559827386</v>
      </c>
    </row>
    <row r="78" spans="1:7" s="1" customFormat="1" ht="15.75">
      <c r="A78" s="9" t="s">
        <v>148</v>
      </c>
      <c r="B78" s="14" t="s">
        <v>142</v>
      </c>
      <c r="C78" s="28">
        <v>18273171.03</v>
      </c>
      <c r="D78" s="28">
        <v>42124699.01</v>
      </c>
      <c r="E78" s="28">
        <v>27205087.01</v>
      </c>
      <c r="F78" s="7">
        <f t="shared" si="2"/>
        <v>64.58227037667801</v>
      </c>
      <c r="G78" s="7">
        <f t="shared" si="3"/>
        <v>148.87994516844404</v>
      </c>
    </row>
    <row r="79" spans="1:7" s="8" customFormat="1" ht="16.5" customHeight="1">
      <c r="A79" s="9" t="s">
        <v>92</v>
      </c>
      <c r="B79" s="14" t="s">
        <v>21</v>
      </c>
      <c r="C79" s="28">
        <v>22383211.51</v>
      </c>
      <c r="D79" s="28">
        <v>31325892.31</v>
      </c>
      <c r="E79" s="28">
        <v>22995823.59</v>
      </c>
      <c r="F79" s="7">
        <f t="shared" si="2"/>
        <v>73.40835932919033</v>
      </c>
      <c r="G79" s="7">
        <f t="shared" si="3"/>
        <v>102.73692664578675</v>
      </c>
    </row>
    <row r="80" spans="1:7" s="1" customFormat="1" ht="31.5">
      <c r="A80" s="10" t="s">
        <v>7</v>
      </c>
      <c r="B80" s="13" t="s">
        <v>75</v>
      </c>
      <c r="C80" s="5">
        <f>C81</f>
        <v>503853202.46</v>
      </c>
      <c r="D80" s="5">
        <f>D81</f>
        <v>501856175.69</v>
      </c>
      <c r="E80" s="5">
        <f>E81</f>
        <v>299986955.81</v>
      </c>
      <c r="F80" s="6">
        <f t="shared" si="2"/>
        <v>59.775483563104345</v>
      </c>
      <c r="G80" s="6">
        <f t="shared" si="3"/>
        <v>59.53856288802996</v>
      </c>
    </row>
    <row r="81" spans="1:7" s="8" customFormat="1" ht="31.5">
      <c r="A81" s="9" t="s">
        <v>33</v>
      </c>
      <c r="B81" s="14" t="s">
        <v>96</v>
      </c>
      <c r="C81" s="28">
        <v>503853202.46</v>
      </c>
      <c r="D81" s="28">
        <v>501856175.69</v>
      </c>
      <c r="E81" s="28">
        <v>299986955.81</v>
      </c>
      <c r="F81" s="7">
        <f t="shared" si="2"/>
        <v>59.775483563104345</v>
      </c>
      <c r="G81" s="7">
        <f t="shared" si="3"/>
        <v>59.53856288802996</v>
      </c>
    </row>
    <row r="82" spans="1:7" ht="63">
      <c r="A82" s="10" t="s">
        <v>16</v>
      </c>
      <c r="B82" s="13" t="s">
        <v>53</v>
      </c>
      <c r="C82" s="5">
        <v>0</v>
      </c>
      <c r="D82" s="5">
        <f>D83+D84+D85</f>
        <v>72161420.92</v>
      </c>
      <c r="E82" s="5">
        <v>0</v>
      </c>
      <c r="F82" s="6">
        <f t="shared" si="2"/>
        <v>0</v>
      </c>
      <c r="G82" s="6"/>
    </row>
    <row r="83" spans="1:7" s="15" customFormat="1" ht="47.25">
      <c r="A83" s="9" t="s">
        <v>125</v>
      </c>
      <c r="B83" s="14" t="s">
        <v>65</v>
      </c>
      <c r="C83" s="28">
        <v>0</v>
      </c>
      <c r="D83" s="28">
        <v>0</v>
      </c>
      <c r="E83" s="28">
        <v>0</v>
      </c>
      <c r="F83" s="7"/>
      <c r="G83" s="7"/>
    </row>
    <row r="84" spans="1:7" s="15" customFormat="1" ht="15.75">
      <c r="A84" s="9" t="s">
        <v>94</v>
      </c>
      <c r="B84" s="14" t="s">
        <v>79</v>
      </c>
      <c r="C84" s="28">
        <v>0</v>
      </c>
      <c r="D84" s="28">
        <v>42651264.07</v>
      </c>
      <c r="E84" s="28">
        <v>0</v>
      </c>
      <c r="F84" s="7">
        <f t="shared" si="2"/>
        <v>0</v>
      </c>
      <c r="G84" s="7"/>
    </row>
    <row r="85" spans="1:7" s="15" customFormat="1" ht="15.75">
      <c r="A85" s="9" t="s">
        <v>88</v>
      </c>
      <c r="B85" s="14" t="s">
        <v>101</v>
      </c>
      <c r="C85" s="28">
        <v>0</v>
      </c>
      <c r="D85" s="28">
        <v>29510156.85</v>
      </c>
      <c r="E85" s="28">
        <v>0</v>
      </c>
      <c r="F85" s="7">
        <f t="shared" si="2"/>
        <v>0</v>
      </c>
      <c r="G85" s="7"/>
    </row>
    <row r="86" spans="1:7" s="1" customFormat="1" ht="15.75">
      <c r="A86" s="21" t="s">
        <v>152</v>
      </c>
      <c r="B86" s="22"/>
      <c r="C86" s="5">
        <f>C8+C9+C10+C11+C12+C13+C14+C15+C16+C18+C19+C21+C22+C23+C24+C26+C27+C28+C29+C30+C31+C32+C33+C34+C35+C37+C38+C39+C40+C42+C43+C44+C45+C47+C48+C49+C50+C51+C52+C53+C55+C56+C57+C59+C60+C61+C62+C63+C64+C66+C67+C68+C69+C70+C72+C73+C74+C75+C77+C78+C79+C81+C83+C84+C85</f>
        <v>40154248484.26</v>
      </c>
      <c r="D86" s="5">
        <f>D7+D17+D20+D25+D36+D41+D46+D54+D58+D65+D71+D76+D80+D82</f>
        <v>66127998325.4</v>
      </c>
      <c r="E86" s="5">
        <f>E7+E17+E20+E25+E36+E41+E46+E54+E58+E65+E71+E76+E80+E82</f>
        <v>40761915301.60999</v>
      </c>
      <c r="F86" s="6">
        <f t="shared" si="2"/>
        <v>61.640933241363804</v>
      </c>
      <c r="G86" s="6">
        <f t="shared" si="3"/>
        <v>101.51333131682986</v>
      </c>
    </row>
  </sheetData>
  <sheetProtection/>
  <mergeCells count="12">
    <mergeCell ref="A1:E1"/>
    <mergeCell ref="D3:E3"/>
    <mergeCell ref="F4:F6"/>
    <mergeCell ref="D4:D6"/>
    <mergeCell ref="E4:E6"/>
    <mergeCell ref="F3:G3"/>
    <mergeCell ref="G4:G6"/>
    <mergeCell ref="C4:C6"/>
    <mergeCell ref="A2:G2"/>
    <mergeCell ref="A86:B86"/>
    <mergeCell ref="A4:A6"/>
    <mergeCell ref="B4:B6"/>
  </mergeCells>
  <printOptions/>
  <pageMargins left="0.3937007874015748" right="0.3937007874015748" top="0.5511811023622047" bottom="0.5511811023622047" header="0.31496062992125984" footer="0.31496062992125984"/>
  <pageSetup errors="blank"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Бурштейн</dc:creator>
  <cp:keywords/>
  <dc:description/>
  <cp:lastModifiedBy>Давыдова</cp:lastModifiedBy>
  <cp:lastPrinted>2018-10-18T06:37:24Z</cp:lastPrinted>
  <dcterms:created xsi:type="dcterms:W3CDTF">2017-05-03T15:49:45Z</dcterms:created>
  <dcterms:modified xsi:type="dcterms:W3CDTF">2018-10-18T08:29:17Z</dcterms:modified>
  <cp:category/>
  <cp:version/>
  <cp:contentType/>
  <cp:contentStatus/>
</cp:coreProperties>
</file>